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927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21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8" i="1"/>
  <c r="C18" i="1" l="1"/>
  <c r="B21" i="1"/>
  <c r="B22" i="1"/>
  <c r="B23" i="1"/>
  <c r="B24" i="1"/>
  <c r="B25" i="1"/>
  <c r="B26" i="1"/>
  <c r="B27" i="1"/>
  <c r="B28" i="1"/>
  <c r="B29" i="1"/>
  <c r="B30" i="1"/>
  <c r="B31" i="1"/>
  <c r="B20" i="1"/>
  <c r="B19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8" i="1"/>
  <c r="C19" i="1"/>
  <c r="C20" i="1"/>
  <c r="C22" i="1"/>
  <c r="C23" i="1"/>
  <c r="C24" i="1"/>
  <c r="C25" i="1"/>
  <c r="C26" i="1"/>
  <c r="C27" i="1"/>
  <c r="C28" i="1"/>
  <c r="C29" i="1"/>
  <c r="C30" i="1"/>
  <c r="C31" i="1"/>
  <c r="E9" i="1"/>
  <c r="G18" i="1" l="1"/>
  <c r="G30" i="1"/>
  <c r="G28" i="1"/>
  <c r="H28" i="1" s="1"/>
  <c r="G26" i="1"/>
  <c r="G24" i="1"/>
  <c r="H24" i="1" s="1"/>
  <c r="G22" i="1"/>
  <c r="G20" i="1"/>
  <c r="H20" i="1" s="1"/>
  <c r="G31" i="1"/>
  <c r="G29" i="1"/>
  <c r="H29" i="1" s="1"/>
  <c r="G27" i="1"/>
  <c r="G25" i="1"/>
  <c r="H25" i="1" s="1"/>
  <c r="G23" i="1"/>
  <c r="G21" i="1"/>
  <c r="H21" i="1" s="1"/>
  <c r="G19" i="1"/>
  <c r="H30" i="1"/>
  <c r="H26" i="1"/>
  <c r="H22" i="1"/>
  <c r="H31" i="1"/>
  <c r="H27" i="1"/>
  <c r="H23" i="1"/>
  <c r="H19" i="1"/>
  <c r="J21" i="1" l="1"/>
  <c r="I21" i="1"/>
  <c r="J28" i="1"/>
  <c r="I28" i="1"/>
  <c r="J25" i="1"/>
  <c r="I25" i="1"/>
  <c r="J29" i="1"/>
  <c r="I29" i="1"/>
  <c r="J20" i="1"/>
  <c r="I20" i="1"/>
  <c r="J24" i="1"/>
  <c r="I24" i="1"/>
  <c r="J19" i="1"/>
  <c r="I19" i="1"/>
  <c r="J23" i="1"/>
  <c r="I23" i="1"/>
  <c r="J27" i="1"/>
  <c r="I27" i="1"/>
  <c r="J31" i="1"/>
  <c r="I31" i="1"/>
  <c r="J22" i="1"/>
  <c r="I22" i="1"/>
  <c r="J26" i="1"/>
  <c r="I26" i="1"/>
  <c r="J30" i="1"/>
  <c r="I30" i="1"/>
  <c r="H18" i="1"/>
  <c r="I18" i="1" l="1"/>
  <c r="J18" i="1" s="1"/>
</calcChain>
</file>

<file path=xl/comments1.xml><?xml version="1.0" encoding="utf-8"?>
<comments xmlns="http://schemas.openxmlformats.org/spreadsheetml/2006/main">
  <authors>
    <author>Ricardo Enrique Bartosik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Ricardo Enrique Bartosik:</t>
        </r>
        <r>
          <rPr>
            <sz val="9"/>
            <color indexed="81"/>
            <rFont val="Tahoma"/>
            <family val="2"/>
          </rPr>
          <t xml:space="preserve">
Según normativa oficial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Ricardo Enrique Bartosik:</t>
        </r>
        <r>
          <rPr>
            <sz val="9"/>
            <color indexed="81"/>
            <rFont val="Tahoma"/>
            <family val="2"/>
          </rPr>
          <t xml:space="preserve">
Según normativa oficial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Ricardo Enrique Bartosik:</t>
        </r>
        <r>
          <rPr>
            <sz val="9"/>
            <color indexed="81"/>
            <rFont val="Tahoma"/>
            <family val="2"/>
          </rPr>
          <t xml:space="preserve">
Según normativa oficial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Ricardo Enrique Bartosik:</t>
        </r>
        <r>
          <rPr>
            <sz val="9"/>
            <color indexed="81"/>
            <rFont val="Tahoma"/>
            <family val="2"/>
          </rPr>
          <t xml:space="preserve">
Negociable con el acopio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Ricardo Enrique Bartosik:</t>
        </r>
        <r>
          <rPr>
            <sz val="9"/>
            <color indexed="81"/>
            <rFont val="Tahoma"/>
            <family val="2"/>
          </rPr>
          <t xml:space="preserve">
Negociable con el acopio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Ricardo Enrique Bartosik:</t>
        </r>
        <r>
          <rPr>
            <sz val="9"/>
            <color indexed="81"/>
            <rFont val="Tahoma"/>
            <family val="2"/>
          </rPr>
          <t xml:space="preserve">
Según normativa oficial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Ricardo Enrique Bartosik:</t>
        </r>
        <r>
          <rPr>
            <sz val="9"/>
            <color indexed="81"/>
            <rFont val="Tahoma"/>
            <family val="2"/>
          </rPr>
          <t xml:space="preserve">
Según normativa oficial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Ricardo Enrique Bartosik:</t>
        </r>
        <r>
          <rPr>
            <sz val="9"/>
            <color indexed="81"/>
            <rFont val="Tahoma"/>
            <family val="2"/>
          </rPr>
          <t xml:space="preserve">
Según análisis de calidad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Ricardo Enrique Bartosik:</t>
        </r>
        <r>
          <rPr>
            <sz val="9"/>
            <color indexed="81"/>
            <rFont val="Tahoma"/>
            <family val="2"/>
          </rPr>
          <t xml:space="preserve">
Cantidad total de grano comercializado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Ricardo Enrique Bartosik:</t>
        </r>
        <r>
          <rPr>
            <sz val="9"/>
            <color indexed="81"/>
            <rFont val="Tahoma"/>
            <family val="2"/>
          </rPr>
          <t xml:space="preserve">
Precio pactado en la comercialización, previo a los decuentos</t>
        </r>
      </text>
    </comment>
  </commentList>
</comments>
</file>

<file path=xl/sharedStrings.xml><?xml version="1.0" encoding="utf-8"?>
<sst xmlns="http://schemas.openxmlformats.org/spreadsheetml/2006/main" count="38" uniqueCount="31">
  <si>
    <t>Humedad</t>
  </si>
  <si>
    <t>Humedad base</t>
  </si>
  <si>
    <t>Tolerancia % dañado</t>
  </si>
  <si>
    <t>Costo secado/punto</t>
  </si>
  <si>
    <t>Merma (%)</t>
  </si>
  <si>
    <t>Humedad a partir de la cual se cobra secada</t>
  </si>
  <si>
    <t>%</t>
  </si>
  <si>
    <t>Total descuentos (%)</t>
  </si>
  <si>
    <t>Total costos ($)</t>
  </si>
  <si>
    <t>Manipuleo</t>
  </si>
  <si>
    <t>Humedad base cálculo merma</t>
  </si>
  <si>
    <t>Dañado</t>
  </si>
  <si>
    <t>Cantidad de grano</t>
  </si>
  <si>
    <t>kilos</t>
  </si>
  <si>
    <t>Merma volatil</t>
  </si>
  <si>
    <t>Descuento dañado (%)</t>
  </si>
  <si>
    <t>Descuento manipuleo (%)</t>
  </si>
  <si>
    <t>Merma volatil (%)</t>
  </si>
  <si>
    <t>Total descuentos (kg)</t>
  </si>
  <si>
    <t xml:space="preserve"> Costo secado ($/t)</t>
  </si>
  <si>
    <t>$/t</t>
  </si>
  <si>
    <t xml:space="preserve">Precio </t>
  </si>
  <si>
    <t>Precio con descuento ($/t)</t>
  </si>
  <si>
    <t xml:space="preserve">Descuentos y Costos Comercialización de Soja </t>
  </si>
  <si>
    <t>Parámetro</t>
  </si>
  <si>
    <t>Valor</t>
  </si>
  <si>
    <t>Unidad</t>
  </si>
  <si>
    <t>Tabla de descuentos y costos</t>
  </si>
  <si>
    <t>Ricardo Bartosik, Diego de la Torre, Leandro Cardoso, Bernadette Abadía</t>
  </si>
  <si>
    <t>EEA INTA Balcarce</t>
  </si>
  <si>
    <t>PNAIyAV 1130023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</si>
</sst>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3" borderId="1" xfId="0" applyFont="1" applyFill="1" applyBorder="1"/>
    <xf numFmtId="0" fontId="1" fillId="3" borderId="5" xfId="0" applyFont="1" applyFill="1" applyBorder="1"/>
    <xf numFmtId="0" fontId="0" fillId="3" borderId="5" xfId="0" applyFill="1" applyBorder="1"/>
    <xf numFmtId="0" fontId="0" fillId="3" borderId="0" xfId="0" applyFill="1"/>
    <xf numFmtId="0" fontId="0" fillId="4" borderId="5" xfId="0" applyFill="1" applyBorder="1" applyAlignment="1">
      <alignment horizontal="center" wrapText="1"/>
    </xf>
    <xf numFmtId="0" fontId="0" fillId="4" borderId="5" xfId="0" applyFill="1" applyBorder="1" applyAlignment="1">
      <alignment wrapText="1"/>
    </xf>
    <xf numFmtId="0" fontId="0" fillId="4" borderId="0" xfId="0" applyFill="1"/>
    <xf numFmtId="0" fontId="0" fillId="4" borderId="1" xfId="0" applyFill="1" applyBorder="1"/>
    <xf numFmtId="0" fontId="0" fillId="6" borderId="0" xfId="0" applyFill="1"/>
    <xf numFmtId="0" fontId="0" fillId="3" borderId="0" xfId="0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K34" sqref="K34"/>
    </sheetView>
  </sheetViews>
  <sheetFormatPr baseColWidth="10" defaultRowHeight="15" x14ac:dyDescent="0.25"/>
  <cols>
    <col min="1" max="1" width="13.28515625" customWidth="1"/>
    <col min="2" max="2" width="13.5703125" customWidth="1"/>
    <col min="3" max="3" width="12.42578125" customWidth="1"/>
    <col min="6" max="6" width="17.85546875" customWidth="1"/>
  </cols>
  <sheetData>
    <row r="1" spans="1:10" ht="18.75" x14ac:dyDescent="0.3">
      <c r="A1" s="19" t="s">
        <v>29</v>
      </c>
    </row>
    <row r="2" spans="1:10" ht="19.5" thickBot="1" x14ac:dyDescent="0.35">
      <c r="A2" s="19" t="s">
        <v>30</v>
      </c>
    </row>
    <row r="3" spans="1:10" ht="15.75" thickBot="1" x14ac:dyDescent="0.3">
      <c r="A3" s="16" t="s">
        <v>23</v>
      </c>
      <c r="B3" s="17"/>
      <c r="C3" s="17"/>
      <c r="D3" s="17"/>
      <c r="E3" s="17"/>
      <c r="F3" s="18"/>
    </row>
    <row r="4" spans="1:10" x14ac:dyDescent="0.25">
      <c r="A4" s="12" t="s">
        <v>24</v>
      </c>
      <c r="B4" s="12"/>
      <c r="C4" s="12"/>
      <c r="D4" s="2" t="s">
        <v>25</v>
      </c>
      <c r="E4" s="3" t="s">
        <v>26</v>
      </c>
      <c r="F4" s="4"/>
    </row>
    <row r="5" spans="1:10" x14ac:dyDescent="0.25">
      <c r="A5" s="11" t="s">
        <v>1</v>
      </c>
      <c r="B5" s="11"/>
      <c r="C5" s="11"/>
      <c r="D5" s="5">
        <v>13.5</v>
      </c>
      <c r="E5" s="5" t="s">
        <v>6</v>
      </c>
      <c r="F5" s="5"/>
    </row>
    <row r="6" spans="1:10" x14ac:dyDescent="0.25">
      <c r="A6" s="11" t="s">
        <v>10</v>
      </c>
      <c r="B6" s="11"/>
      <c r="C6" s="11"/>
      <c r="D6" s="5">
        <v>13</v>
      </c>
      <c r="E6" s="5" t="s">
        <v>6</v>
      </c>
      <c r="F6" s="5"/>
    </row>
    <row r="7" spans="1:10" x14ac:dyDescent="0.25">
      <c r="A7" s="11" t="s">
        <v>2</v>
      </c>
      <c r="B7" s="11"/>
      <c r="C7" s="11"/>
      <c r="D7" s="5">
        <v>5</v>
      </c>
      <c r="E7" s="5" t="s">
        <v>6</v>
      </c>
      <c r="F7" s="5"/>
    </row>
    <row r="8" spans="1:10" x14ac:dyDescent="0.25">
      <c r="A8" s="11" t="s">
        <v>5</v>
      </c>
      <c r="B8" s="11"/>
      <c r="C8" s="11"/>
      <c r="D8" s="10">
        <v>14.5</v>
      </c>
      <c r="E8" s="5" t="s">
        <v>6</v>
      </c>
      <c r="F8" s="5"/>
    </row>
    <row r="9" spans="1:10" x14ac:dyDescent="0.25">
      <c r="A9" s="11" t="s">
        <v>3</v>
      </c>
      <c r="B9" s="11"/>
      <c r="C9" s="11"/>
      <c r="D9" s="10">
        <v>18</v>
      </c>
      <c r="E9" s="5" t="str">
        <f>"$/punto.t (por encima de "&amp;D8&amp;"%)"</f>
        <v>$/punto.t (por encima de 14.5%)</v>
      </c>
      <c r="F9" s="5"/>
    </row>
    <row r="10" spans="1:10" x14ac:dyDescent="0.25">
      <c r="A10" s="11" t="s">
        <v>9</v>
      </c>
      <c r="B10" s="11"/>
      <c r="C10" s="11"/>
      <c r="D10" s="10">
        <v>0.25</v>
      </c>
      <c r="E10" s="5" t="s">
        <v>6</v>
      </c>
      <c r="F10" s="5"/>
    </row>
    <row r="11" spans="1:10" x14ac:dyDescent="0.25">
      <c r="A11" s="11" t="s">
        <v>14</v>
      </c>
      <c r="B11" s="11"/>
      <c r="C11" s="11"/>
      <c r="D11" s="10">
        <v>0.5</v>
      </c>
      <c r="E11" s="5" t="s">
        <v>6</v>
      </c>
      <c r="F11" s="5"/>
    </row>
    <row r="12" spans="1:10" x14ac:dyDescent="0.25">
      <c r="A12" s="11" t="s">
        <v>11</v>
      </c>
      <c r="B12" s="11"/>
      <c r="C12" s="11"/>
      <c r="D12" s="10">
        <v>25</v>
      </c>
      <c r="E12" s="5" t="s">
        <v>6</v>
      </c>
      <c r="F12" s="5"/>
    </row>
    <row r="13" spans="1:10" x14ac:dyDescent="0.25">
      <c r="A13" s="11" t="s">
        <v>12</v>
      </c>
      <c r="B13" s="11"/>
      <c r="C13" s="11"/>
      <c r="D13" s="10">
        <v>1000000</v>
      </c>
      <c r="E13" s="5" t="s">
        <v>13</v>
      </c>
      <c r="F13" s="5"/>
    </row>
    <row r="14" spans="1:10" x14ac:dyDescent="0.25">
      <c r="A14" s="11" t="s">
        <v>21</v>
      </c>
      <c r="B14" s="11"/>
      <c r="C14" s="11"/>
      <c r="D14" s="10">
        <v>3500</v>
      </c>
      <c r="E14" s="5" t="s">
        <v>20</v>
      </c>
      <c r="F14" s="5"/>
    </row>
    <row r="15" spans="1:10" ht="15.75" thickBot="1" x14ac:dyDescent="0.3"/>
    <row r="16" spans="1:10" ht="15.75" thickBot="1" x14ac:dyDescent="0.3">
      <c r="A16" s="13" t="s">
        <v>27</v>
      </c>
      <c r="B16" s="14"/>
      <c r="C16" s="14"/>
      <c r="D16" s="14"/>
      <c r="E16" s="14"/>
      <c r="F16" s="14"/>
      <c r="G16" s="14"/>
      <c r="H16" s="14"/>
      <c r="I16" s="14"/>
      <c r="J16" s="15"/>
    </row>
    <row r="17" spans="1:10" s="1" customFormat="1" ht="45" x14ac:dyDescent="0.25">
      <c r="A17" s="6" t="s">
        <v>0</v>
      </c>
      <c r="B17" s="6" t="s">
        <v>4</v>
      </c>
      <c r="C17" s="6" t="s">
        <v>19</v>
      </c>
      <c r="D17" s="6" t="s">
        <v>15</v>
      </c>
      <c r="E17" s="6" t="s">
        <v>16</v>
      </c>
      <c r="F17" s="6" t="s">
        <v>17</v>
      </c>
      <c r="G17" s="6" t="s">
        <v>7</v>
      </c>
      <c r="H17" s="6" t="s">
        <v>18</v>
      </c>
      <c r="I17" s="6" t="s">
        <v>8</v>
      </c>
      <c r="J17" s="7" t="s">
        <v>22</v>
      </c>
    </row>
    <row r="18" spans="1:10" x14ac:dyDescent="0.25">
      <c r="A18" s="8">
        <v>13.5</v>
      </c>
      <c r="B18" s="8">
        <v>0</v>
      </c>
      <c r="C18" s="8">
        <f t="shared" ref="C18:C31" si="0">IF(A18&gt;$D$8,$D$9*(A18-$D$8),0)</f>
        <v>0</v>
      </c>
      <c r="D18" s="8">
        <f t="shared" ref="D18:D31" si="1">IF($D$12&gt;5,$D$12-$D$7)</f>
        <v>20</v>
      </c>
      <c r="E18" s="8">
        <f t="shared" ref="E18:E31" si="2">$D$10</f>
        <v>0.25</v>
      </c>
      <c r="F18" s="8">
        <f t="shared" ref="F18:F31" si="3">$D$11</f>
        <v>0.5</v>
      </c>
      <c r="G18" s="8">
        <f>D18+B18+E18+F18</f>
        <v>20.75</v>
      </c>
      <c r="H18" s="8">
        <f t="shared" ref="H18:H31" si="4">$D$13*G18/100</f>
        <v>207500</v>
      </c>
      <c r="I18" s="8">
        <f t="shared" ref="I18:I31" si="5">(C18*$D$13/1000)+(H18/1000*$D$14)</f>
        <v>726250</v>
      </c>
      <c r="J18" s="8">
        <f t="shared" ref="J18:J31" si="6">$D$14-(I18/($D$13/1000))</f>
        <v>2773.75</v>
      </c>
    </row>
    <row r="19" spans="1:10" x14ac:dyDescent="0.25">
      <c r="A19" s="8">
        <v>14</v>
      </c>
      <c r="B19" s="8">
        <f t="shared" ref="B19:B31" si="7">ROUND(((A19-$D$6)/(100-$D$6)*100), 2)</f>
        <v>1.1499999999999999</v>
      </c>
      <c r="C19" s="8">
        <f t="shared" si="0"/>
        <v>0</v>
      </c>
      <c r="D19" s="8">
        <f t="shared" si="1"/>
        <v>20</v>
      </c>
      <c r="E19" s="8">
        <f t="shared" si="2"/>
        <v>0.25</v>
      </c>
      <c r="F19" s="8">
        <f t="shared" si="3"/>
        <v>0.5</v>
      </c>
      <c r="G19" s="8">
        <f t="shared" ref="G19:G31" si="8">D19+B19+E19+F19</f>
        <v>21.9</v>
      </c>
      <c r="H19" s="8">
        <f t="shared" si="4"/>
        <v>219000</v>
      </c>
      <c r="I19" s="8">
        <f t="shared" si="5"/>
        <v>766500</v>
      </c>
      <c r="J19" s="8">
        <f t="shared" si="6"/>
        <v>2733.5</v>
      </c>
    </row>
    <row r="20" spans="1:10" x14ac:dyDescent="0.25">
      <c r="A20" s="8">
        <v>14.5</v>
      </c>
      <c r="B20" s="8">
        <f t="shared" si="7"/>
        <v>1.72</v>
      </c>
      <c r="C20" s="8">
        <f t="shared" si="0"/>
        <v>0</v>
      </c>
      <c r="D20" s="8">
        <f t="shared" si="1"/>
        <v>20</v>
      </c>
      <c r="E20" s="8">
        <f t="shared" si="2"/>
        <v>0.25</v>
      </c>
      <c r="F20" s="8">
        <f t="shared" si="3"/>
        <v>0.5</v>
      </c>
      <c r="G20" s="8">
        <f t="shared" si="8"/>
        <v>22.47</v>
      </c>
      <c r="H20" s="8">
        <f t="shared" si="4"/>
        <v>224700</v>
      </c>
      <c r="I20" s="8">
        <f t="shared" si="5"/>
        <v>786450</v>
      </c>
      <c r="J20" s="8">
        <f t="shared" si="6"/>
        <v>2713.55</v>
      </c>
    </row>
    <row r="21" spans="1:10" x14ac:dyDescent="0.25">
      <c r="A21" s="8">
        <v>15</v>
      </c>
      <c r="B21" s="8">
        <f t="shared" si="7"/>
        <v>2.2999999999999998</v>
      </c>
      <c r="C21" s="8">
        <f t="shared" si="0"/>
        <v>9</v>
      </c>
      <c r="D21" s="8">
        <f t="shared" si="1"/>
        <v>20</v>
      </c>
      <c r="E21" s="8">
        <f t="shared" si="2"/>
        <v>0.25</v>
      </c>
      <c r="F21" s="8">
        <f t="shared" si="3"/>
        <v>0.5</v>
      </c>
      <c r="G21" s="8">
        <f t="shared" si="8"/>
        <v>23.05</v>
      </c>
      <c r="H21" s="8">
        <f t="shared" si="4"/>
        <v>230500</v>
      </c>
      <c r="I21" s="8">
        <f t="shared" si="5"/>
        <v>815750</v>
      </c>
      <c r="J21" s="8">
        <f t="shared" si="6"/>
        <v>2684.25</v>
      </c>
    </row>
    <row r="22" spans="1:10" x14ac:dyDescent="0.25">
      <c r="A22" s="8">
        <v>15.5</v>
      </c>
      <c r="B22" s="8">
        <f t="shared" si="7"/>
        <v>2.87</v>
      </c>
      <c r="C22" s="8">
        <f t="shared" si="0"/>
        <v>18</v>
      </c>
      <c r="D22" s="8">
        <f t="shared" si="1"/>
        <v>20</v>
      </c>
      <c r="E22" s="8">
        <f t="shared" si="2"/>
        <v>0.25</v>
      </c>
      <c r="F22" s="8">
        <f t="shared" si="3"/>
        <v>0.5</v>
      </c>
      <c r="G22" s="8">
        <f t="shared" si="8"/>
        <v>23.62</v>
      </c>
      <c r="H22" s="8">
        <f t="shared" si="4"/>
        <v>236200</v>
      </c>
      <c r="I22" s="8">
        <f t="shared" si="5"/>
        <v>844700</v>
      </c>
      <c r="J22" s="8">
        <f t="shared" si="6"/>
        <v>2655.3</v>
      </c>
    </row>
    <row r="23" spans="1:10" x14ac:dyDescent="0.25">
      <c r="A23" s="8">
        <v>16</v>
      </c>
      <c r="B23" s="8">
        <f t="shared" si="7"/>
        <v>3.45</v>
      </c>
      <c r="C23" s="8">
        <f t="shared" si="0"/>
        <v>27</v>
      </c>
      <c r="D23" s="8">
        <f t="shared" si="1"/>
        <v>20</v>
      </c>
      <c r="E23" s="8">
        <f t="shared" si="2"/>
        <v>0.25</v>
      </c>
      <c r="F23" s="8">
        <f t="shared" si="3"/>
        <v>0.5</v>
      </c>
      <c r="G23" s="8">
        <f t="shared" si="8"/>
        <v>24.2</v>
      </c>
      <c r="H23" s="8">
        <f t="shared" si="4"/>
        <v>242000</v>
      </c>
      <c r="I23" s="8">
        <f t="shared" si="5"/>
        <v>874000</v>
      </c>
      <c r="J23" s="8">
        <f t="shared" si="6"/>
        <v>2626</v>
      </c>
    </row>
    <row r="24" spans="1:10" x14ac:dyDescent="0.25">
      <c r="A24" s="8">
        <v>16.5</v>
      </c>
      <c r="B24" s="8">
        <f t="shared" si="7"/>
        <v>4.0199999999999996</v>
      </c>
      <c r="C24" s="8">
        <f t="shared" si="0"/>
        <v>36</v>
      </c>
      <c r="D24" s="8">
        <f t="shared" si="1"/>
        <v>20</v>
      </c>
      <c r="E24" s="8">
        <f t="shared" si="2"/>
        <v>0.25</v>
      </c>
      <c r="F24" s="8">
        <f t="shared" si="3"/>
        <v>0.5</v>
      </c>
      <c r="G24" s="8">
        <f t="shared" si="8"/>
        <v>24.77</v>
      </c>
      <c r="H24" s="8">
        <f t="shared" si="4"/>
        <v>247700</v>
      </c>
      <c r="I24" s="8">
        <f t="shared" si="5"/>
        <v>902950</v>
      </c>
      <c r="J24" s="8">
        <f t="shared" si="6"/>
        <v>2597.0500000000002</v>
      </c>
    </row>
    <row r="25" spans="1:10" x14ac:dyDescent="0.25">
      <c r="A25" s="8">
        <v>17</v>
      </c>
      <c r="B25" s="8">
        <f t="shared" si="7"/>
        <v>4.5999999999999996</v>
      </c>
      <c r="C25" s="8">
        <f t="shared" si="0"/>
        <v>45</v>
      </c>
      <c r="D25" s="8">
        <f t="shared" si="1"/>
        <v>20</v>
      </c>
      <c r="E25" s="8">
        <f t="shared" si="2"/>
        <v>0.25</v>
      </c>
      <c r="F25" s="8">
        <f t="shared" si="3"/>
        <v>0.5</v>
      </c>
      <c r="G25" s="8">
        <f t="shared" si="8"/>
        <v>25.35</v>
      </c>
      <c r="H25" s="8">
        <f t="shared" si="4"/>
        <v>253500</v>
      </c>
      <c r="I25" s="8">
        <f t="shared" si="5"/>
        <v>932250</v>
      </c>
      <c r="J25" s="8">
        <f t="shared" si="6"/>
        <v>2567.75</v>
      </c>
    </row>
    <row r="26" spans="1:10" x14ac:dyDescent="0.25">
      <c r="A26" s="8">
        <v>17.5</v>
      </c>
      <c r="B26" s="8">
        <f t="shared" si="7"/>
        <v>5.17</v>
      </c>
      <c r="C26" s="8">
        <f t="shared" si="0"/>
        <v>54</v>
      </c>
      <c r="D26" s="8">
        <f t="shared" si="1"/>
        <v>20</v>
      </c>
      <c r="E26" s="8">
        <f t="shared" si="2"/>
        <v>0.25</v>
      </c>
      <c r="F26" s="8">
        <f t="shared" si="3"/>
        <v>0.5</v>
      </c>
      <c r="G26" s="8">
        <f t="shared" si="8"/>
        <v>25.92</v>
      </c>
      <c r="H26" s="8">
        <f t="shared" si="4"/>
        <v>259200</v>
      </c>
      <c r="I26" s="8">
        <f t="shared" si="5"/>
        <v>961200</v>
      </c>
      <c r="J26" s="8">
        <f t="shared" si="6"/>
        <v>2538.8000000000002</v>
      </c>
    </row>
    <row r="27" spans="1:10" x14ac:dyDescent="0.25">
      <c r="A27" s="8">
        <v>18</v>
      </c>
      <c r="B27" s="8">
        <f t="shared" si="7"/>
        <v>5.75</v>
      </c>
      <c r="C27" s="8">
        <f t="shared" si="0"/>
        <v>63</v>
      </c>
      <c r="D27" s="8">
        <f t="shared" si="1"/>
        <v>20</v>
      </c>
      <c r="E27" s="8">
        <f t="shared" si="2"/>
        <v>0.25</v>
      </c>
      <c r="F27" s="8">
        <f t="shared" si="3"/>
        <v>0.5</v>
      </c>
      <c r="G27" s="8">
        <f t="shared" si="8"/>
        <v>26.5</v>
      </c>
      <c r="H27" s="8">
        <f t="shared" si="4"/>
        <v>265000</v>
      </c>
      <c r="I27" s="8">
        <f t="shared" si="5"/>
        <v>990500</v>
      </c>
      <c r="J27" s="8">
        <f t="shared" si="6"/>
        <v>2509.5</v>
      </c>
    </row>
    <row r="28" spans="1:10" x14ac:dyDescent="0.25">
      <c r="A28" s="8">
        <v>18.5</v>
      </c>
      <c r="B28" s="8">
        <f t="shared" si="7"/>
        <v>6.32</v>
      </c>
      <c r="C28" s="8">
        <f t="shared" si="0"/>
        <v>72</v>
      </c>
      <c r="D28" s="8">
        <f t="shared" si="1"/>
        <v>20</v>
      </c>
      <c r="E28" s="8">
        <f t="shared" si="2"/>
        <v>0.25</v>
      </c>
      <c r="F28" s="8">
        <f t="shared" si="3"/>
        <v>0.5</v>
      </c>
      <c r="G28" s="8">
        <f t="shared" si="8"/>
        <v>27.07</v>
      </c>
      <c r="H28" s="8">
        <f t="shared" si="4"/>
        <v>270700</v>
      </c>
      <c r="I28" s="8">
        <f t="shared" si="5"/>
        <v>1019450</v>
      </c>
      <c r="J28" s="8">
        <f t="shared" si="6"/>
        <v>2480.5500000000002</v>
      </c>
    </row>
    <row r="29" spans="1:10" x14ac:dyDescent="0.25">
      <c r="A29" s="8">
        <v>19</v>
      </c>
      <c r="B29" s="8">
        <f t="shared" si="7"/>
        <v>6.9</v>
      </c>
      <c r="C29" s="8">
        <f t="shared" si="0"/>
        <v>81</v>
      </c>
      <c r="D29" s="8">
        <f t="shared" si="1"/>
        <v>20</v>
      </c>
      <c r="E29" s="8">
        <f t="shared" si="2"/>
        <v>0.25</v>
      </c>
      <c r="F29" s="8">
        <f t="shared" si="3"/>
        <v>0.5</v>
      </c>
      <c r="G29" s="8">
        <f t="shared" si="8"/>
        <v>27.65</v>
      </c>
      <c r="H29" s="8">
        <f t="shared" si="4"/>
        <v>276500</v>
      </c>
      <c r="I29" s="8">
        <f t="shared" si="5"/>
        <v>1048750</v>
      </c>
      <c r="J29" s="8">
        <f t="shared" si="6"/>
        <v>2451.25</v>
      </c>
    </row>
    <row r="30" spans="1:10" x14ac:dyDescent="0.25">
      <c r="A30" s="8">
        <v>19.5</v>
      </c>
      <c r="B30" s="8">
        <f t="shared" si="7"/>
        <v>7.47</v>
      </c>
      <c r="C30" s="8">
        <f t="shared" si="0"/>
        <v>90</v>
      </c>
      <c r="D30" s="8">
        <f t="shared" si="1"/>
        <v>20</v>
      </c>
      <c r="E30" s="8">
        <f t="shared" si="2"/>
        <v>0.25</v>
      </c>
      <c r="F30" s="8">
        <f t="shared" si="3"/>
        <v>0.5</v>
      </c>
      <c r="G30" s="8">
        <f t="shared" si="8"/>
        <v>28.22</v>
      </c>
      <c r="H30" s="8">
        <f t="shared" si="4"/>
        <v>282200</v>
      </c>
      <c r="I30" s="8">
        <f t="shared" si="5"/>
        <v>1077700</v>
      </c>
      <c r="J30" s="8">
        <f t="shared" si="6"/>
        <v>2422.3000000000002</v>
      </c>
    </row>
    <row r="31" spans="1:10" x14ac:dyDescent="0.25">
      <c r="A31" s="9">
        <v>20</v>
      </c>
      <c r="B31" s="9">
        <f t="shared" si="7"/>
        <v>8.0500000000000007</v>
      </c>
      <c r="C31" s="9">
        <f t="shared" si="0"/>
        <v>99</v>
      </c>
      <c r="D31" s="9">
        <f t="shared" si="1"/>
        <v>20</v>
      </c>
      <c r="E31" s="9">
        <f t="shared" si="2"/>
        <v>0.25</v>
      </c>
      <c r="F31" s="9">
        <f t="shared" si="3"/>
        <v>0.5</v>
      </c>
      <c r="G31" s="9">
        <f t="shared" si="8"/>
        <v>28.8</v>
      </c>
      <c r="H31" s="9">
        <f t="shared" si="4"/>
        <v>288000</v>
      </c>
      <c r="I31" s="9">
        <f t="shared" si="5"/>
        <v>1107000</v>
      </c>
      <c r="J31" s="9">
        <f t="shared" si="6"/>
        <v>2393</v>
      </c>
    </row>
    <row r="33" spans="1:1" x14ac:dyDescent="0.25">
      <c r="A33" t="s">
        <v>28</v>
      </c>
    </row>
    <row r="34" spans="1:1" x14ac:dyDescent="0.25">
      <c r="A34" t="s">
        <v>29</v>
      </c>
    </row>
  </sheetData>
  <mergeCells count="13">
    <mergeCell ref="A3:F3"/>
    <mergeCell ref="A5:C5"/>
    <mergeCell ref="A6:C6"/>
    <mergeCell ref="A7:C7"/>
    <mergeCell ref="A8:C8"/>
    <mergeCell ref="A12:C12"/>
    <mergeCell ref="A13:C13"/>
    <mergeCell ref="A14:C14"/>
    <mergeCell ref="A4:C4"/>
    <mergeCell ref="A16:J16"/>
    <mergeCell ref="A9:C9"/>
    <mergeCell ref="A10:C10"/>
    <mergeCell ref="A11:C1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Enrique Bartosik</dc:creator>
  <cp:lastModifiedBy>Diego Antonio De La Torre</cp:lastModifiedBy>
  <dcterms:created xsi:type="dcterms:W3CDTF">2016-04-25T18:09:29Z</dcterms:created>
  <dcterms:modified xsi:type="dcterms:W3CDTF">2016-04-26T13:51:19Z</dcterms:modified>
</cp:coreProperties>
</file>